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6.04 đến 20.04" sheetId="1" r:id="rId1"/>
  </sheets>
  <calcPr calcId="124519" concurrentCalc="0"/>
</workbook>
</file>

<file path=xl/calcChain.xml><?xml version="1.0" encoding="utf-8"?>
<calcChain xmlns="http://schemas.openxmlformats.org/spreadsheetml/2006/main">
  <c r="J59" i="1"/>
  <c r="G59"/>
  <c r="M59"/>
  <c r="H59"/>
  <c r="G58"/>
  <c r="G56"/>
  <c r="G55"/>
  <c r="G54"/>
  <c r="G53"/>
  <c r="G52"/>
  <c r="G57"/>
  <c r="J51"/>
  <c r="G51"/>
  <c r="M51"/>
  <c r="H51"/>
  <c r="G50"/>
  <c r="G48"/>
  <c r="G47"/>
  <c r="G46"/>
  <c r="G45"/>
  <c r="G44"/>
  <c r="G43"/>
  <c r="G42"/>
  <c r="G41"/>
  <c r="G40"/>
  <c r="G49"/>
  <c r="J39"/>
  <c r="G39"/>
  <c r="M39"/>
  <c r="H39"/>
  <c r="G38"/>
  <c r="G36"/>
  <c r="G35"/>
  <c r="G34"/>
  <c r="G33"/>
  <c r="G32"/>
  <c r="G37"/>
  <c r="J31"/>
  <c r="G31"/>
  <c r="M31"/>
  <c r="H31"/>
  <c r="G30"/>
  <c r="G19"/>
  <c r="G20"/>
  <c r="G21"/>
  <c r="G22"/>
  <c r="G23"/>
  <c r="G24"/>
  <c r="G25"/>
  <c r="G26"/>
  <c r="G27"/>
  <c r="G28"/>
  <c r="G29"/>
  <c r="J18"/>
  <c r="G18"/>
  <c r="M18"/>
  <c r="H18"/>
  <c r="G17"/>
  <c r="G8"/>
  <c r="G9"/>
  <c r="G10"/>
  <c r="G11"/>
  <c r="G12"/>
  <c r="G13"/>
  <c r="G15"/>
  <c r="G16"/>
</calcChain>
</file>

<file path=xl/sharedStrings.xml><?xml version="1.0" encoding="utf-8"?>
<sst xmlns="http://schemas.openxmlformats.org/spreadsheetml/2006/main" count="178" uniqueCount="117">
  <si>
    <t>THỰC PHẨM NGÔI SAO XANH</t>
  </si>
  <si>
    <t>TRƯỜNG TIỂU HỌC VIỆT HƯNG</t>
  </si>
  <si>
    <t>TT</t>
  </si>
  <si>
    <t>THỰC ĐƠN</t>
  </si>
  <si>
    <t>ĐỊNH LƯỢNG</t>
  </si>
  <si>
    <t>Chi phí khác</t>
  </si>
  <si>
    <t>Số tiền</t>
  </si>
  <si>
    <t>Thuế 
(5%)</t>
  </si>
  <si>
    <t>QUÀ CHIỀU</t>
  </si>
  <si>
    <t>Tổng</t>
  </si>
  <si>
    <t>TÊN</t>
  </si>
  <si>
    <t>TP sống
 (g)</t>
  </si>
  <si>
    <t>TP chín
 (g)</t>
  </si>
  <si>
    <t>Giá tiền</t>
  </si>
  <si>
    <t>Thành tiền</t>
  </si>
  <si>
    <t>Kcalo</t>
  </si>
  <si>
    <t>Cơm dẻo thơm</t>
  </si>
  <si>
    <t>Gạo dẻo</t>
  </si>
  <si>
    <t>Lương CN</t>
  </si>
  <si>
    <t>Thịt lợn</t>
  </si>
  <si>
    <t>4 - 5</t>
  </si>
  <si>
    <t>Khấu hao CCDC</t>
  </si>
  <si>
    <t>Cà chua</t>
  </si>
  <si>
    <t>2 - 3</t>
  </si>
  <si>
    <t>Lãi</t>
  </si>
  <si>
    <t>Điện nước</t>
  </si>
  <si>
    <t>1 - 2</t>
  </si>
  <si>
    <t>Dầu ăn, gia vị ,gia giảm.</t>
  </si>
  <si>
    <t>Gas</t>
  </si>
  <si>
    <t>Cà rốt</t>
  </si>
  <si>
    <t>Đậu phụ</t>
  </si>
  <si>
    <t>Quả me</t>
  </si>
  <si>
    <t>4 - 6</t>
  </si>
  <si>
    <t>Su hào</t>
  </si>
  <si>
    <t>Khoai tây</t>
  </si>
  <si>
    <t>Xương lợn</t>
  </si>
  <si>
    <r>
      <t xml:space="preserve">Ghi chú : </t>
    </r>
    <r>
      <rPr>
        <b/>
        <sz val="10"/>
        <rFont val=".VnTimeH"/>
        <family val="2"/>
      </rPr>
      <t/>
    </r>
  </si>
  <si>
    <t>1/</t>
  </si>
  <si>
    <t>Bảng tính này áp dụng cho 1 suất</t>
  </si>
  <si>
    <t>2/</t>
  </si>
  <si>
    <t>Thực đơn có thể thay đổi theo nhu cầu và khẩu vị của quý trường</t>
  </si>
  <si>
    <t>3/</t>
  </si>
  <si>
    <t>*) Định lượng Kcal được tính dựa trên nguyên liệu ban đầu cả phần thái bỏ</t>
  </si>
  <si>
    <t>*) Định lượng Kcal trên chỉ bao gồm bữa ăn chính</t>
  </si>
  <si>
    <t>*) Định lương Kcal được tính dựa vào "Phần mềm Xây dựng Thực đơn Cân bằng Dinh Dưỡng"</t>
  </si>
  <si>
    <t>4/</t>
  </si>
  <si>
    <t>*) Định lượng sống là số liệu chính xác</t>
  </si>
  <si>
    <t>*) Định lượng thành phẩm mang tính chất tương đối do có thể hao hụt trong quá trình chế biến</t>
  </si>
  <si>
    <t>5/</t>
  </si>
  <si>
    <t>Giá thực phẩm thay đổi theo ngày</t>
  </si>
  <si>
    <t>6/</t>
  </si>
  <si>
    <t>Gas và gia vị được tính trung bình theo tháng</t>
  </si>
  <si>
    <t>20 - 23</t>
  </si>
  <si>
    <t>Bột chiên cá</t>
  </si>
  <si>
    <t>3 - 4</t>
  </si>
  <si>
    <t>Hành tây</t>
  </si>
  <si>
    <t>6 - 9</t>
  </si>
  <si>
    <t>Sữa chua uống</t>
  </si>
  <si>
    <t xml:space="preserve"> 4 - 6</t>
  </si>
  <si>
    <t>Trứng gà</t>
  </si>
  <si>
    <t>16 - 19</t>
  </si>
  <si>
    <t>Rau muống xào</t>
  </si>
  <si>
    <t>Rau muống</t>
  </si>
  <si>
    <t>Canh rau muống dầm chua</t>
  </si>
  <si>
    <t>THỰC ĐƠN HỌC SINH TUẦN II THÁNG 04 NĂM 2018</t>
  </si>
  <si>
    <t>16 - 20</t>
  </si>
  <si>
    <t>Tôm đồng</t>
  </si>
  <si>
    <t>20 - 24</t>
  </si>
  <si>
    <t>25 - 28</t>
  </si>
  <si>
    <t xml:space="preserve">Su su xào </t>
  </si>
  <si>
    <t>Su su</t>
  </si>
  <si>
    <t>25 - 24</t>
  </si>
  <si>
    <t>Thịt gà công nghiệp</t>
  </si>
  <si>
    <t>Chả nạc rim tiêu</t>
  </si>
  <si>
    <t>Chả nạc</t>
  </si>
  <si>
    <t>Canh chua nấu thịt</t>
  </si>
  <si>
    <t>7 - 9</t>
  </si>
  <si>
    <t>Me tươi</t>
  </si>
  <si>
    <t>( Tuần từ 16/04 đến 20/04)</t>
  </si>
  <si>
    <t>Thứ 2
(16/04)</t>
  </si>
  <si>
    <t>Sữa chua hộp</t>
  </si>
  <si>
    <t>Cá rô file chiên xù</t>
  </si>
  <si>
    <t>Cá rô phi file</t>
  </si>
  <si>
    <t>Canh mồng tơi nấu tôm</t>
  </si>
  <si>
    <t>Mồng tơi</t>
  </si>
  <si>
    <t>8 - 12</t>
  </si>
  <si>
    <t>Thứ 3
(17/04)</t>
  </si>
  <si>
    <t>Bánh gato cốc</t>
  </si>
  <si>
    <t>Thịt kho trứng cút</t>
  </si>
  <si>
    <t>Su hào thái chỉ xào thịt</t>
  </si>
  <si>
    <t>Trứng chim cút</t>
  </si>
  <si>
    <t>2</t>
  </si>
  <si>
    <t>Khoai tây chiên</t>
  </si>
  <si>
    <t>26 - 30</t>
  </si>
  <si>
    <t>Thứ 4
(18/04)</t>
  </si>
  <si>
    <t>Gà rang gừng</t>
  </si>
  <si>
    <t>38 - 41</t>
  </si>
  <si>
    <t>Trứng rán hành</t>
  </si>
  <si>
    <t>Thứ 5
(19/04)</t>
  </si>
  <si>
    <t>Dưa hấu</t>
  </si>
  <si>
    <t>Tôm nõn rim thịt</t>
  </si>
  <si>
    <t>Tôm nõn</t>
  </si>
  <si>
    <t>Đậu rán tẩm hành</t>
  </si>
  <si>
    <t>Cải ngọt xào</t>
  </si>
  <si>
    <t>Canh dưa nấu xương</t>
  </si>
  <si>
    <t>Cải ngọt</t>
  </si>
  <si>
    <t>28 - 31</t>
  </si>
  <si>
    <t>Dưa cải bẹ</t>
  </si>
  <si>
    <t>13 - 15</t>
  </si>
  <si>
    <t>Thứ 6
(20/04)</t>
  </si>
  <si>
    <t>Bún chả</t>
  </si>
  <si>
    <t>Bún rối</t>
  </si>
  <si>
    <t>180 - 200</t>
  </si>
  <si>
    <t>Bánh bao nhân thịt</t>
  </si>
  <si>
    <t>33 - 37</t>
  </si>
  <si>
    <t>Đu đủ</t>
  </si>
  <si>
    <t>Gia vị pha nước chấm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</si>
</sst>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&quot;?&quot;&quot;?&quot;_);_(@_)"/>
    <numFmt numFmtId="165" formatCode="_(* #,##0_);_(* \(#,##0\);_(* &quot;-&quot;&quot;?&quot;&quot;?&quot;_);_(@_)"/>
    <numFmt numFmtId="166" formatCode="_(* #,##0_);_(* \(#,##0\);_(* &quot;-&quot;??_);_(@_)"/>
    <numFmt numFmtId="167" formatCode="_(* #,##0_);_(* \(#,##0\);_(* &quot;-&quot;???_);_(@_)"/>
  </numFmts>
  <fonts count="13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i/>
      <u/>
      <sz val="14"/>
      <name val="Times New Roman"/>
      <family val="1"/>
    </font>
    <font>
      <b/>
      <i/>
      <u/>
      <sz val="1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.VnTimeH"/>
      <family val="2"/>
    </font>
    <font>
      <sz val="11"/>
      <name val="Times New Roman"/>
      <family val="1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5" fontId="7" fillId="0" borderId="10" xfId="1" applyNumberFormat="1" applyFont="1" applyBorder="1" applyAlignment="1">
      <alignment horizontal="center" vertical="center"/>
    </xf>
    <xf numFmtId="165" fontId="7" fillId="0" borderId="7" xfId="1" applyNumberFormat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166" fontId="7" fillId="0" borderId="7" xfId="1" applyNumberFormat="1" applyFont="1" applyBorder="1" applyAlignment="1">
      <alignment horizontal="center" vertical="center"/>
    </xf>
    <xf numFmtId="49" fontId="7" fillId="0" borderId="6" xfId="0" quotePrefix="1" applyNumberFormat="1" applyFont="1" applyBorder="1" applyAlignment="1">
      <alignment horizontal="center" vertical="center"/>
    </xf>
    <xf numFmtId="0" fontId="0" fillId="0" borderId="11" xfId="0" applyBorder="1"/>
    <xf numFmtId="0" fontId="0" fillId="0" borderId="0" xfId="0" applyBorder="1"/>
    <xf numFmtId="49" fontId="7" fillId="0" borderId="5" xfId="0" quotePrefix="1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/>
    </xf>
    <xf numFmtId="167" fontId="6" fillId="2" borderId="3" xfId="0" applyNumberFormat="1" applyFont="1" applyFill="1" applyBorder="1" applyAlignment="1"/>
    <xf numFmtId="0" fontId="7" fillId="3" borderId="6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6" fontId="8" fillId="0" borderId="0" xfId="1" applyNumberFormat="1" applyFont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/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7" fillId="0" borderId="0" xfId="0" applyFont="1"/>
    <xf numFmtId="1" fontId="11" fillId="0" borderId="15" xfId="0" applyNumberFormat="1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7" fillId="3" borderId="0" xfId="0" applyFont="1" applyFill="1" applyBorder="1"/>
    <xf numFmtId="0" fontId="6" fillId="0" borderId="0" xfId="0" applyFont="1" applyAlignment="1">
      <alignment horizontal="right"/>
    </xf>
    <xf numFmtId="49" fontId="7" fillId="0" borderId="6" xfId="0" applyNumberFormat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9"/>
  <sheetViews>
    <sheetView tabSelected="1" workbookViewId="0">
      <selection activeCell="C6" sqref="C6:H6"/>
    </sheetView>
  </sheetViews>
  <sheetFormatPr defaultColWidth="9.140625" defaultRowHeight="12.75"/>
  <cols>
    <col min="1" max="1" width="7.42578125" customWidth="1"/>
    <col min="2" max="2" width="22.140625" customWidth="1"/>
    <col min="3" max="3" width="18" customWidth="1"/>
    <col min="4" max="4" width="8.42578125" customWidth="1"/>
    <col min="5" max="5" width="8.5703125" customWidth="1"/>
    <col min="6" max="6" width="10" customWidth="1"/>
    <col min="7" max="7" width="10.7109375" customWidth="1"/>
    <col min="8" max="8" width="10" customWidth="1"/>
    <col min="9" max="9" width="13.28515625" customWidth="1"/>
    <col min="10" max="10" width="9.28515625" customWidth="1"/>
    <col min="11" max="11" width="8.85546875" customWidth="1"/>
    <col min="12" max="12" width="11" customWidth="1"/>
    <col min="13" max="13" width="8.7109375" customWidth="1"/>
  </cols>
  <sheetData>
    <row r="1" spans="1:17" ht="17.25" customHeight="1">
      <c r="A1" s="62" t="s">
        <v>0</v>
      </c>
      <c r="B1" s="62"/>
      <c r="C1" s="62"/>
      <c r="D1" s="63" t="s">
        <v>1</v>
      </c>
      <c r="E1" s="63"/>
      <c r="F1" s="63"/>
      <c r="G1" s="63"/>
      <c r="H1" s="63"/>
      <c r="I1" s="63"/>
      <c r="J1" s="63"/>
      <c r="K1" s="63"/>
      <c r="L1" s="63"/>
      <c r="M1" s="63"/>
    </row>
    <row r="2" spans="1:17" ht="17.25" customHeight="1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ht="18.75" customHeight="1">
      <c r="A3" s="64" t="s">
        <v>64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7" ht="18.75" customHeight="1">
      <c r="A4" s="65" t="s">
        <v>78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7" ht="14.25" customHeight="1">
      <c r="A5" s="66"/>
      <c r="B5" s="66"/>
      <c r="C5" s="66"/>
      <c r="D5" s="66"/>
      <c r="E5" s="66"/>
      <c r="F5" s="66"/>
      <c r="G5" s="66"/>
      <c r="H5" s="66"/>
      <c r="I5" s="50"/>
      <c r="J5" s="50"/>
      <c r="K5" s="50"/>
    </row>
    <row r="6" spans="1:17" ht="18" customHeight="1">
      <c r="A6" s="68" t="s">
        <v>2</v>
      </c>
      <c r="B6" s="68" t="s">
        <v>3</v>
      </c>
      <c r="C6" s="68" t="s">
        <v>4</v>
      </c>
      <c r="D6" s="68"/>
      <c r="E6" s="68"/>
      <c r="F6" s="69"/>
      <c r="G6" s="69"/>
      <c r="H6" s="69"/>
      <c r="I6" s="53" t="s">
        <v>5</v>
      </c>
      <c r="J6" s="53" t="s">
        <v>6</v>
      </c>
      <c r="K6" s="55" t="s">
        <v>7</v>
      </c>
      <c r="L6" s="67" t="s">
        <v>8</v>
      </c>
      <c r="M6" s="67" t="s">
        <v>9</v>
      </c>
    </row>
    <row r="7" spans="1:17" ht="36.75" customHeight="1">
      <c r="A7" s="68"/>
      <c r="B7" s="68"/>
      <c r="C7" s="51" t="s">
        <v>10</v>
      </c>
      <c r="D7" s="2" t="s">
        <v>11</v>
      </c>
      <c r="E7" s="2" t="s">
        <v>12</v>
      </c>
      <c r="F7" s="52" t="s">
        <v>13</v>
      </c>
      <c r="G7" s="52" t="s">
        <v>14</v>
      </c>
      <c r="H7" s="52" t="s">
        <v>15</v>
      </c>
      <c r="I7" s="54"/>
      <c r="J7" s="54"/>
      <c r="K7" s="54"/>
      <c r="L7" s="67"/>
      <c r="M7" s="67"/>
    </row>
    <row r="8" spans="1:17" ht="12" customHeight="1">
      <c r="A8" s="70" t="s">
        <v>79</v>
      </c>
      <c r="B8" s="3" t="s">
        <v>16</v>
      </c>
      <c r="C8" s="4" t="s">
        <v>17</v>
      </c>
      <c r="D8" s="5">
        <v>100</v>
      </c>
      <c r="E8" s="6">
        <v>190</v>
      </c>
      <c r="F8" s="7">
        <v>20000</v>
      </c>
      <c r="G8" s="7">
        <f t="shared" ref="G8:G15" si="0">F8*D8/1000</f>
        <v>2000</v>
      </c>
      <c r="H8" s="8">
        <v>345.8</v>
      </c>
      <c r="I8" s="9" t="s">
        <v>18</v>
      </c>
      <c r="J8" s="10">
        <v>2500</v>
      </c>
      <c r="K8" s="57"/>
      <c r="L8" s="74" t="s">
        <v>80</v>
      </c>
      <c r="M8" s="60"/>
    </row>
    <row r="9" spans="1:17" ht="12" customHeight="1">
      <c r="A9" s="56"/>
      <c r="B9" s="3" t="s">
        <v>81</v>
      </c>
      <c r="C9" s="3" t="s">
        <v>82</v>
      </c>
      <c r="D9" s="5">
        <v>39</v>
      </c>
      <c r="E9" s="5" t="s">
        <v>65</v>
      </c>
      <c r="F9" s="7">
        <v>110000</v>
      </c>
      <c r="G9" s="7">
        <f t="shared" si="0"/>
        <v>4290</v>
      </c>
      <c r="H9" s="19">
        <v>38.799999999999997</v>
      </c>
      <c r="I9" s="6"/>
      <c r="J9" s="11"/>
      <c r="K9" s="58"/>
      <c r="L9" s="74"/>
      <c r="M9" s="61"/>
    </row>
    <row r="10" spans="1:17" ht="12" customHeight="1">
      <c r="A10" s="56"/>
      <c r="B10" s="3" t="s">
        <v>73</v>
      </c>
      <c r="C10" s="3" t="s">
        <v>74</v>
      </c>
      <c r="D10" s="5">
        <v>26</v>
      </c>
      <c r="E10" s="47" t="s">
        <v>67</v>
      </c>
      <c r="F10" s="7">
        <v>125000</v>
      </c>
      <c r="G10" s="7">
        <f t="shared" si="0"/>
        <v>3250</v>
      </c>
      <c r="H10" s="8">
        <v>150</v>
      </c>
      <c r="I10" s="6" t="s">
        <v>21</v>
      </c>
      <c r="J10" s="11">
        <v>600</v>
      </c>
      <c r="K10" s="58"/>
      <c r="L10" s="74"/>
      <c r="M10" s="61"/>
    </row>
    <row r="11" spans="1:17" ht="12" customHeight="1">
      <c r="A11" s="56"/>
      <c r="B11" s="3" t="s">
        <v>69</v>
      </c>
      <c r="C11" s="3" t="s">
        <v>70</v>
      </c>
      <c r="D11" s="5">
        <v>53</v>
      </c>
      <c r="E11" s="5" t="s">
        <v>71</v>
      </c>
      <c r="F11" s="7">
        <v>20000</v>
      </c>
      <c r="G11" s="7">
        <f t="shared" si="0"/>
        <v>1060</v>
      </c>
      <c r="H11" s="8">
        <v>11.7</v>
      </c>
      <c r="I11" s="13"/>
      <c r="J11" s="11"/>
      <c r="K11" s="58"/>
      <c r="L11" s="74"/>
      <c r="M11" s="61"/>
    </row>
    <row r="12" spans="1:17" ht="12" customHeight="1">
      <c r="A12" s="56"/>
      <c r="B12" s="3" t="s">
        <v>83</v>
      </c>
      <c r="C12" s="3" t="s">
        <v>29</v>
      </c>
      <c r="D12" s="5">
        <v>11</v>
      </c>
      <c r="E12" s="14" t="s">
        <v>58</v>
      </c>
      <c r="F12" s="7">
        <v>20000</v>
      </c>
      <c r="G12" s="7">
        <f t="shared" si="0"/>
        <v>220</v>
      </c>
      <c r="H12" s="8">
        <v>4.7</v>
      </c>
      <c r="I12" s="13" t="s">
        <v>24</v>
      </c>
      <c r="J12" s="11">
        <v>500</v>
      </c>
      <c r="K12" s="58"/>
      <c r="L12" s="74"/>
      <c r="M12" s="61"/>
    </row>
    <row r="13" spans="1:17" ht="12" customHeight="1">
      <c r="A13" s="56"/>
      <c r="B13" s="3"/>
      <c r="C13" s="3" t="s">
        <v>84</v>
      </c>
      <c r="D13" s="5">
        <v>23</v>
      </c>
      <c r="E13" s="14" t="s">
        <v>85</v>
      </c>
      <c r="F13" s="7">
        <v>15000</v>
      </c>
      <c r="G13" s="7">
        <f t="shared" si="0"/>
        <v>345</v>
      </c>
      <c r="H13" s="8">
        <v>5.4</v>
      </c>
      <c r="I13" s="13"/>
      <c r="J13" s="11"/>
      <c r="K13" s="58"/>
      <c r="L13" s="74"/>
      <c r="M13" s="61"/>
    </row>
    <row r="14" spans="1:17" ht="12" customHeight="1">
      <c r="A14" s="71"/>
      <c r="B14" s="3"/>
      <c r="C14" s="3" t="s">
        <v>66</v>
      </c>
      <c r="D14" s="5">
        <v>2</v>
      </c>
      <c r="E14" s="12">
        <v>1</v>
      </c>
      <c r="F14" s="7">
        <v>140000</v>
      </c>
      <c r="G14" s="7">
        <v>160</v>
      </c>
      <c r="H14" s="8">
        <v>1.8</v>
      </c>
      <c r="I14" s="6" t="s">
        <v>25</v>
      </c>
      <c r="J14" s="11">
        <v>100</v>
      </c>
      <c r="K14" s="58"/>
      <c r="L14" s="74"/>
      <c r="M14" s="61"/>
      <c r="Q14" s="15"/>
    </row>
    <row r="15" spans="1:17" ht="12" customHeight="1">
      <c r="A15" s="71"/>
      <c r="B15" s="3"/>
      <c r="C15" s="3" t="s">
        <v>53</v>
      </c>
      <c r="D15" s="49">
        <v>32</v>
      </c>
      <c r="E15" s="17"/>
      <c r="F15" s="7">
        <v>30000</v>
      </c>
      <c r="G15" s="7">
        <f t="shared" si="0"/>
        <v>960</v>
      </c>
      <c r="H15" s="19"/>
      <c r="I15" s="6"/>
      <c r="J15" s="11"/>
      <c r="K15" s="58"/>
      <c r="L15" s="74"/>
      <c r="M15" s="61"/>
      <c r="Q15" s="16"/>
    </row>
    <row r="16" spans="1:17" ht="12" customHeight="1">
      <c r="A16" s="71"/>
      <c r="B16" s="4"/>
      <c r="C16" s="4" t="s">
        <v>27</v>
      </c>
      <c r="D16" s="18"/>
      <c r="E16" s="18"/>
      <c r="F16" s="7"/>
      <c r="G16" s="7">
        <f>G18-G8-G9-G10-G11-G12-G13-G14-G15-G17</f>
        <v>1515</v>
      </c>
      <c r="H16" s="19">
        <v>120</v>
      </c>
      <c r="I16" s="6"/>
      <c r="J16" s="11"/>
      <c r="K16" s="58"/>
      <c r="L16" s="74"/>
      <c r="M16" s="61"/>
      <c r="Q16" s="16"/>
    </row>
    <row r="17" spans="1:17" ht="12" customHeight="1">
      <c r="A17" s="56"/>
      <c r="B17" s="20"/>
      <c r="C17" s="20" t="s">
        <v>28</v>
      </c>
      <c r="D17" s="18"/>
      <c r="E17" s="18"/>
      <c r="F17" s="7">
        <v>1500</v>
      </c>
      <c r="G17" s="7">
        <f>F17</f>
        <v>1500</v>
      </c>
      <c r="H17" s="21"/>
      <c r="I17" s="22"/>
      <c r="J17" s="22"/>
      <c r="K17" s="72"/>
      <c r="L17" s="74"/>
      <c r="M17" s="73"/>
      <c r="Q17" s="16"/>
    </row>
    <row r="18" spans="1:17" ht="12" customHeight="1">
      <c r="A18" s="54"/>
      <c r="B18" s="23"/>
      <c r="C18" s="23"/>
      <c r="D18" s="23"/>
      <c r="E18" s="24"/>
      <c r="F18" s="25"/>
      <c r="G18" s="26">
        <f>24000-J18-K18-L18</f>
        <v>15300</v>
      </c>
      <c r="H18" s="27">
        <f>SUM(H8:H17)</f>
        <v>678.2</v>
      </c>
      <c r="I18" s="27"/>
      <c r="J18" s="28">
        <f>SUM(J8:J17)</f>
        <v>3700</v>
      </c>
      <c r="K18" s="28">
        <v>1200</v>
      </c>
      <c r="L18" s="29">
        <v>3800</v>
      </c>
      <c r="M18" s="30">
        <f>G18+J18+K18+L18</f>
        <v>24000</v>
      </c>
    </row>
    <row r="19" spans="1:17" ht="12" customHeight="1">
      <c r="A19" s="55" t="s">
        <v>86</v>
      </c>
      <c r="B19" s="3" t="s">
        <v>16</v>
      </c>
      <c r="C19" s="4" t="s">
        <v>17</v>
      </c>
      <c r="D19" s="5">
        <v>100</v>
      </c>
      <c r="E19" s="6">
        <v>190</v>
      </c>
      <c r="F19" s="7">
        <v>20000</v>
      </c>
      <c r="G19" s="7">
        <f t="shared" ref="G19:G20" si="1">F19*D19/1000</f>
        <v>2000</v>
      </c>
      <c r="H19" s="21">
        <v>345.8</v>
      </c>
      <c r="I19" s="9" t="s">
        <v>18</v>
      </c>
      <c r="J19" s="10">
        <v>2500</v>
      </c>
      <c r="K19" s="57"/>
      <c r="L19" s="74" t="s">
        <v>87</v>
      </c>
      <c r="M19" s="60"/>
    </row>
    <row r="20" spans="1:17" ht="12" customHeight="1">
      <c r="A20" s="56"/>
      <c r="B20" s="4" t="s">
        <v>88</v>
      </c>
      <c r="C20" s="3" t="s">
        <v>19</v>
      </c>
      <c r="D20" s="6">
        <v>53</v>
      </c>
      <c r="E20" s="5" t="s">
        <v>71</v>
      </c>
      <c r="F20" s="7">
        <v>110000</v>
      </c>
      <c r="G20" s="7">
        <f t="shared" si="1"/>
        <v>5830</v>
      </c>
      <c r="H20" s="19">
        <v>73.7</v>
      </c>
      <c r="I20" s="6"/>
      <c r="J20" s="11"/>
      <c r="K20" s="58"/>
      <c r="L20" s="74"/>
      <c r="M20" s="61"/>
    </row>
    <row r="21" spans="1:17" ht="12" customHeight="1">
      <c r="A21" s="56"/>
      <c r="B21" s="3" t="s">
        <v>89</v>
      </c>
      <c r="C21" s="3" t="s">
        <v>90</v>
      </c>
      <c r="D21" s="6">
        <v>2</v>
      </c>
      <c r="E21" s="14" t="s">
        <v>91</v>
      </c>
      <c r="F21" s="7">
        <v>750</v>
      </c>
      <c r="G21" s="7">
        <f>F21*D21</f>
        <v>1500</v>
      </c>
      <c r="H21" s="8">
        <v>37.700000000000003</v>
      </c>
      <c r="I21" s="6" t="s">
        <v>21</v>
      </c>
      <c r="J21" s="11">
        <v>600</v>
      </c>
      <c r="K21" s="58"/>
      <c r="L21" s="74"/>
      <c r="M21" s="61"/>
    </row>
    <row r="22" spans="1:17" ht="12" customHeight="1">
      <c r="A22" s="56"/>
      <c r="B22" s="3" t="s">
        <v>92</v>
      </c>
      <c r="C22" s="3" t="s">
        <v>33</v>
      </c>
      <c r="D22" s="5">
        <v>39</v>
      </c>
      <c r="E22" s="5" t="s">
        <v>65</v>
      </c>
      <c r="F22" s="7">
        <v>20000</v>
      </c>
      <c r="G22" s="7">
        <f t="shared" ref="G22:G28" si="2">F22*D22/1000</f>
        <v>780</v>
      </c>
      <c r="H22" s="8">
        <v>16.899999999999999</v>
      </c>
      <c r="I22" s="6"/>
      <c r="J22" s="11"/>
      <c r="K22" s="58"/>
      <c r="L22" s="74"/>
      <c r="M22" s="61"/>
    </row>
    <row r="23" spans="1:17" ht="12" customHeight="1">
      <c r="A23" s="56"/>
      <c r="B23" s="3" t="s">
        <v>75</v>
      </c>
      <c r="C23" s="3" t="s">
        <v>29</v>
      </c>
      <c r="D23" s="5">
        <v>6</v>
      </c>
      <c r="E23" s="14" t="s">
        <v>23</v>
      </c>
      <c r="F23" s="7">
        <v>20000</v>
      </c>
      <c r="G23" s="7">
        <f t="shared" si="2"/>
        <v>120</v>
      </c>
      <c r="H23" s="8">
        <v>2.6</v>
      </c>
      <c r="I23" s="13" t="s">
        <v>24</v>
      </c>
      <c r="J23" s="11">
        <v>500</v>
      </c>
      <c r="K23" s="58"/>
      <c r="L23" s="74"/>
      <c r="M23" s="61"/>
    </row>
    <row r="24" spans="1:17" ht="12" customHeight="1">
      <c r="A24" s="56"/>
      <c r="B24" s="3"/>
      <c r="C24" s="3" t="s">
        <v>19</v>
      </c>
      <c r="D24" s="5">
        <v>3</v>
      </c>
      <c r="E24" s="12" t="s">
        <v>26</v>
      </c>
      <c r="F24" s="7">
        <v>110000</v>
      </c>
      <c r="G24" s="7">
        <f t="shared" si="2"/>
        <v>330</v>
      </c>
      <c r="H24" s="8">
        <v>4.2</v>
      </c>
      <c r="I24" s="13"/>
      <c r="J24" s="11"/>
      <c r="K24" s="58"/>
      <c r="L24" s="74"/>
      <c r="M24" s="61"/>
    </row>
    <row r="25" spans="1:17" ht="12" customHeight="1">
      <c r="A25" s="56"/>
      <c r="B25" s="3"/>
      <c r="C25" s="3" t="s">
        <v>34</v>
      </c>
      <c r="D25" s="5">
        <v>59</v>
      </c>
      <c r="E25" s="6" t="s">
        <v>93</v>
      </c>
      <c r="F25" s="7">
        <v>22000</v>
      </c>
      <c r="G25" s="7">
        <f t="shared" si="2"/>
        <v>1298</v>
      </c>
      <c r="H25" s="8">
        <v>56.6</v>
      </c>
      <c r="I25" s="6" t="s">
        <v>25</v>
      </c>
      <c r="J25" s="11">
        <v>100</v>
      </c>
      <c r="K25" s="58"/>
      <c r="L25" s="74"/>
      <c r="M25" s="61"/>
    </row>
    <row r="26" spans="1:17" ht="12" customHeight="1">
      <c r="A26" s="56"/>
      <c r="B26" s="3"/>
      <c r="C26" s="4" t="s">
        <v>22</v>
      </c>
      <c r="D26" s="6">
        <v>17</v>
      </c>
      <c r="E26" s="12" t="s">
        <v>76</v>
      </c>
      <c r="F26" s="7">
        <v>20000</v>
      </c>
      <c r="G26" s="7">
        <f t="shared" si="2"/>
        <v>340</v>
      </c>
      <c r="H26" s="19">
        <v>3.8</v>
      </c>
      <c r="I26" s="6"/>
      <c r="J26" s="11"/>
      <c r="K26" s="58"/>
      <c r="L26" s="74"/>
      <c r="M26" s="61"/>
    </row>
    <row r="27" spans="1:17" ht="12" customHeight="1">
      <c r="A27" s="56"/>
      <c r="B27" s="3"/>
      <c r="C27" s="4" t="s">
        <v>77</v>
      </c>
      <c r="D27" s="6">
        <v>8</v>
      </c>
      <c r="E27" s="12" t="s">
        <v>54</v>
      </c>
      <c r="F27" s="7">
        <v>50000</v>
      </c>
      <c r="G27" s="7">
        <f t="shared" si="2"/>
        <v>400</v>
      </c>
      <c r="H27" s="19">
        <v>2.8</v>
      </c>
      <c r="I27" s="6"/>
      <c r="J27" s="11"/>
      <c r="K27" s="58"/>
      <c r="L27" s="74"/>
      <c r="M27" s="61"/>
    </row>
    <row r="28" spans="1:17" ht="12" customHeight="1">
      <c r="A28" s="56"/>
      <c r="B28" s="3"/>
      <c r="C28" s="4" t="s">
        <v>19</v>
      </c>
      <c r="D28" s="18">
        <v>4</v>
      </c>
      <c r="E28" s="14" t="s">
        <v>26</v>
      </c>
      <c r="F28" s="7">
        <v>110000</v>
      </c>
      <c r="G28" s="7">
        <f t="shared" si="2"/>
        <v>440</v>
      </c>
      <c r="H28" s="8">
        <v>5.6</v>
      </c>
      <c r="I28" s="6"/>
      <c r="J28" s="11"/>
      <c r="K28" s="58"/>
      <c r="L28" s="74"/>
      <c r="M28" s="61"/>
    </row>
    <row r="29" spans="1:17" ht="12" customHeight="1">
      <c r="A29" s="56"/>
      <c r="B29" s="4"/>
      <c r="C29" s="4" t="s">
        <v>27</v>
      </c>
      <c r="D29" s="18"/>
      <c r="E29" s="18"/>
      <c r="F29" s="7"/>
      <c r="G29" s="7">
        <f>G31-G19-G20-G21-G22-G23-G24-G25-G26-G27-G28-G30</f>
        <v>662</v>
      </c>
      <c r="H29" s="19">
        <v>100</v>
      </c>
      <c r="I29" s="6"/>
      <c r="J29" s="11"/>
      <c r="K29" s="58"/>
      <c r="L29" s="74"/>
      <c r="M29" s="61"/>
    </row>
    <row r="30" spans="1:17" ht="12" customHeight="1">
      <c r="A30" s="56"/>
      <c r="B30" s="20"/>
      <c r="C30" s="20" t="s">
        <v>28</v>
      </c>
      <c r="D30" s="18"/>
      <c r="E30" s="18"/>
      <c r="F30" s="7">
        <v>1500</v>
      </c>
      <c r="G30" s="7">
        <f>F30</f>
        <v>1500</v>
      </c>
      <c r="H30" s="21"/>
      <c r="I30" s="22"/>
      <c r="J30" s="22"/>
      <c r="K30" s="72"/>
      <c r="L30" s="74"/>
      <c r="M30" s="73"/>
    </row>
    <row r="31" spans="1:17" ht="12" customHeight="1">
      <c r="A31" s="54"/>
      <c r="B31" s="23"/>
      <c r="C31" s="23"/>
      <c r="D31" s="23"/>
      <c r="E31" s="24"/>
      <c r="F31" s="25"/>
      <c r="G31" s="26">
        <f>24000-J31-K31-L31</f>
        <v>15200</v>
      </c>
      <c r="H31" s="27">
        <f>SUM(H19:H30)</f>
        <v>649.69999999999993</v>
      </c>
      <c r="I31" s="27"/>
      <c r="J31" s="28">
        <f>SUM(J19:J30)</f>
        <v>3700</v>
      </c>
      <c r="K31" s="28">
        <v>1200</v>
      </c>
      <c r="L31" s="29">
        <v>3900</v>
      </c>
      <c r="M31" s="30">
        <f>G31+J31+K31+L31</f>
        <v>24000</v>
      </c>
    </row>
    <row r="32" spans="1:17" ht="12" customHeight="1">
      <c r="A32" s="55" t="s">
        <v>94</v>
      </c>
      <c r="B32" s="3" t="s">
        <v>16</v>
      </c>
      <c r="C32" s="4" t="s">
        <v>17</v>
      </c>
      <c r="D32" s="5">
        <v>100</v>
      </c>
      <c r="E32" s="6">
        <v>190</v>
      </c>
      <c r="F32" s="7">
        <v>20000</v>
      </c>
      <c r="G32" s="7">
        <f t="shared" ref="G32" si="3">F32*D32/1000</f>
        <v>2000</v>
      </c>
      <c r="H32" s="21">
        <v>345.8</v>
      </c>
      <c r="I32" s="9" t="s">
        <v>18</v>
      </c>
      <c r="J32" s="10">
        <v>2500</v>
      </c>
      <c r="K32" s="57"/>
      <c r="L32" s="74" t="s">
        <v>57</v>
      </c>
      <c r="M32" s="60"/>
    </row>
    <row r="33" spans="1:13" ht="12" customHeight="1">
      <c r="A33" s="56"/>
      <c r="B33" s="3" t="s">
        <v>95</v>
      </c>
      <c r="C33" s="3" t="s">
        <v>72</v>
      </c>
      <c r="D33" s="6">
        <v>82</v>
      </c>
      <c r="E33" s="8" t="s">
        <v>96</v>
      </c>
      <c r="F33" s="7">
        <v>85000</v>
      </c>
      <c r="G33" s="7">
        <f>F33*D33/1000</f>
        <v>6970</v>
      </c>
      <c r="H33" s="19">
        <v>178.8</v>
      </c>
      <c r="I33" s="6"/>
      <c r="J33" s="11"/>
      <c r="K33" s="58"/>
      <c r="L33" s="59"/>
      <c r="M33" s="61"/>
    </row>
    <row r="34" spans="1:13" ht="12" customHeight="1">
      <c r="A34" s="56"/>
      <c r="B34" s="3" t="s">
        <v>97</v>
      </c>
      <c r="C34" s="3" t="s">
        <v>59</v>
      </c>
      <c r="D34" s="5">
        <v>37</v>
      </c>
      <c r="E34" s="5" t="s">
        <v>60</v>
      </c>
      <c r="F34" s="7">
        <v>45000</v>
      </c>
      <c r="G34" s="7">
        <f>F34*D34/1000</f>
        <v>1665</v>
      </c>
      <c r="H34" s="8">
        <v>49.1</v>
      </c>
      <c r="I34" s="6" t="s">
        <v>21</v>
      </c>
      <c r="J34" s="11">
        <v>600</v>
      </c>
      <c r="K34" s="58"/>
      <c r="L34" s="59"/>
      <c r="M34" s="61"/>
    </row>
    <row r="35" spans="1:13" ht="12" customHeight="1">
      <c r="A35" s="56"/>
      <c r="B35" s="3" t="s">
        <v>61</v>
      </c>
      <c r="C35" s="3" t="s">
        <v>62</v>
      </c>
      <c r="D35" s="5">
        <v>59</v>
      </c>
      <c r="E35" s="6" t="s">
        <v>93</v>
      </c>
      <c r="F35" s="7">
        <v>15000</v>
      </c>
      <c r="G35" s="7">
        <f t="shared" ref="G35:G36" si="4">F35*D35/1000</f>
        <v>885</v>
      </c>
      <c r="H35" s="8">
        <v>15.8</v>
      </c>
      <c r="I35" s="6"/>
      <c r="J35" s="11"/>
      <c r="K35" s="58"/>
      <c r="L35" s="59"/>
      <c r="M35" s="61"/>
    </row>
    <row r="36" spans="1:13" ht="12" customHeight="1">
      <c r="A36" s="56"/>
      <c r="B36" s="3" t="s">
        <v>63</v>
      </c>
      <c r="C36" s="3" t="s">
        <v>31</v>
      </c>
      <c r="D36" s="5">
        <v>8</v>
      </c>
      <c r="E36" s="12" t="s">
        <v>20</v>
      </c>
      <c r="F36" s="7">
        <v>50000</v>
      </c>
      <c r="G36" s="7">
        <f t="shared" si="4"/>
        <v>400</v>
      </c>
      <c r="H36" s="8">
        <v>2.8</v>
      </c>
      <c r="I36" s="13" t="s">
        <v>24</v>
      </c>
      <c r="J36" s="11">
        <v>500</v>
      </c>
      <c r="K36" s="58"/>
      <c r="L36" s="59"/>
      <c r="M36" s="61"/>
    </row>
    <row r="37" spans="1:13" ht="12" customHeight="1">
      <c r="A37" s="56"/>
      <c r="B37" s="3"/>
      <c r="C37" s="4" t="s">
        <v>27</v>
      </c>
      <c r="D37" s="18"/>
      <c r="E37" s="18"/>
      <c r="F37" s="7"/>
      <c r="G37" s="7">
        <f>G39-G38-G36-G35-G34-G33-G32</f>
        <v>1680</v>
      </c>
      <c r="H37" s="19">
        <v>80</v>
      </c>
      <c r="I37" s="6"/>
      <c r="J37" s="11"/>
      <c r="K37" s="58"/>
      <c r="L37" s="59"/>
      <c r="M37" s="61"/>
    </row>
    <row r="38" spans="1:13" ht="12" customHeight="1">
      <c r="A38" s="56"/>
      <c r="B38" s="3"/>
      <c r="C38" s="20" t="s">
        <v>28</v>
      </c>
      <c r="D38" s="18"/>
      <c r="E38" s="18"/>
      <c r="F38" s="7">
        <v>1500</v>
      </c>
      <c r="G38" s="7">
        <f>F38</f>
        <v>1500</v>
      </c>
      <c r="H38" s="21"/>
      <c r="I38" s="6" t="s">
        <v>25</v>
      </c>
      <c r="J38" s="11">
        <v>100</v>
      </c>
      <c r="K38" s="58"/>
      <c r="L38" s="59"/>
      <c r="M38" s="61"/>
    </row>
    <row r="39" spans="1:13" ht="12" customHeight="1">
      <c r="A39" s="54"/>
      <c r="B39" s="23"/>
      <c r="C39" s="23"/>
      <c r="D39" s="23"/>
      <c r="E39" s="24"/>
      <c r="F39" s="25"/>
      <c r="G39" s="26">
        <f>24000-J39-K39-L39</f>
        <v>15100</v>
      </c>
      <c r="H39" s="27">
        <f>SUM(H32:H38)</f>
        <v>672.3</v>
      </c>
      <c r="I39" s="27"/>
      <c r="J39" s="28">
        <f>SUM(J32:J38)</f>
        <v>3700</v>
      </c>
      <c r="K39" s="28">
        <v>1200</v>
      </c>
      <c r="L39" s="29">
        <v>4000</v>
      </c>
      <c r="M39" s="30">
        <f>G39+J39+K39+L39</f>
        <v>24000</v>
      </c>
    </row>
    <row r="40" spans="1:13" ht="12" customHeight="1">
      <c r="A40" s="55" t="s">
        <v>98</v>
      </c>
      <c r="B40" s="3" t="s">
        <v>16</v>
      </c>
      <c r="C40" s="4" t="s">
        <v>17</v>
      </c>
      <c r="D40" s="5">
        <v>100</v>
      </c>
      <c r="E40" s="6">
        <v>190</v>
      </c>
      <c r="F40" s="7">
        <v>20000</v>
      </c>
      <c r="G40" s="7">
        <f t="shared" ref="G40:G48" si="5">F40*D40/1000</f>
        <v>2000</v>
      </c>
      <c r="H40" s="8">
        <v>345.8</v>
      </c>
      <c r="I40" s="9" t="s">
        <v>18</v>
      </c>
      <c r="J40" s="10">
        <v>2500</v>
      </c>
      <c r="K40" s="57"/>
      <c r="L40" s="74" t="s">
        <v>99</v>
      </c>
      <c r="M40" s="60"/>
    </row>
    <row r="41" spans="1:13" ht="12" customHeight="1">
      <c r="A41" s="56"/>
      <c r="B41" s="3" t="s">
        <v>100</v>
      </c>
      <c r="C41" s="3" t="s">
        <v>101</v>
      </c>
      <c r="D41" s="5">
        <v>11</v>
      </c>
      <c r="E41" s="12" t="s">
        <v>32</v>
      </c>
      <c r="F41" s="7">
        <v>120000</v>
      </c>
      <c r="G41" s="7">
        <f t="shared" si="5"/>
        <v>1320</v>
      </c>
      <c r="H41" s="8">
        <v>9</v>
      </c>
      <c r="I41" s="6"/>
      <c r="J41" s="11"/>
      <c r="K41" s="58"/>
      <c r="L41" s="74"/>
      <c r="M41" s="61"/>
    </row>
    <row r="42" spans="1:13" ht="12" customHeight="1">
      <c r="A42" s="56"/>
      <c r="B42" s="3" t="s">
        <v>102</v>
      </c>
      <c r="C42" s="3" t="s">
        <v>19</v>
      </c>
      <c r="D42" s="5">
        <v>47</v>
      </c>
      <c r="E42" s="6" t="s">
        <v>52</v>
      </c>
      <c r="F42" s="7">
        <v>110000</v>
      </c>
      <c r="G42" s="7">
        <f t="shared" si="5"/>
        <v>5170</v>
      </c>
      <c r="H42" s="8">
        <v>65.3</v>
      </c>
      <c r="I42" s="6" t="s">
        <v>21</v>
      </c>
      <c r="J42" s="11">
        <v>600</v>
      </c>
      <c r="K42" s="58"/>
      <c r="L42" s="74"/>
      <c r="M42" s="61"/>
    </row>
    <row r="43" spans="1:13" ht="12" customHeight="1">
      <c r="A43" s="56"/>
      <c r="B43" s="3" t="s">
        <v>103</v>
      </c>
      <c r="C43" s="3" t="s">
        <v>55</v>
      </c>
      <c r="D43" s="5">
        <v>6</v>
      </c>
      <c r="E43" s="12" t="s">
        <v>23</v>
      </c>
      <c r="F43" s="7">
        <v>15000</v>
      </c>
      <c r="G43" s="7">
        <f t="shared" si="5"/>
        <v>90</v>
      </c>
      <c r="H43" s="8">
        <v>2.7</v>
      </c>
      <c r="I43" s="6"/>
      <c r="J43" s="11"/>
      <c r="K43" s="58"/>
      <c r="L43" s="74"/>
      <c r="M43" s="61"/>
    </row>
    <row r="44" spans="1:13" ht="12" customHeight="1">
      <c r="A44" s="56"/>
      <c r="B44" s="3" t="s">
        <v>104</v>
      </c>
      <c r="C44" s="3" t="s">
        <v>30</v>
      </c>
      <c r="D44" s="5">
        <v>56</v>
      </c>
      <c r="E44" s="47" t="s">
        <v>68</v>
      </c>
      <c r="F44" s="7">
        <v>28000</v>
      </c>
      <c r="G44" s="7">
        <f t="shared" si="5"/>
        <v>1568</v>
      </c>
      <c r="H44" s="8">
        <v>54.1</v>
      </c>
      <c r="I44" s="13" t="s">
        <v>24</v>
      </c>
      <c r="J44" s="11">
        <v>500</v>
      </c>
      <c r="K44" s="58"/>
      <c r="L44" s="74"/>
      <c r="M44" s="61"/>
    </row>
    <row r="45" spans="1:13" ht="12" customHeight="1">
      <c r="A45" s="56"/>
      <c r="B45" s="3"/>
      <c r="C45" s="3" t="s">
        <v>105</v>
      </c>
      <c r="D45" s="5">
        <v>62</v>
      </c>
      <c r="E45" s="12" t="s">
        <v>106</v>
      </c>
      <c r="F45" s="7">
        <v>15000</v>
      </c>
      <c r="G45" s="7">
        <f t="shared" si="5"/>
        <v>930</v>
      </c>
      <c r="H45" s="8">
        <v>10.5</v>
      </c>
      <c r="I45" s="6"/>
      <c r="J45" s="11"/>
      <c r="K45" s="58"/>
      <c r="L45" s="74"/>
      <c r="M45" s="61"/>
    </row>
    <row r="46" spans="1:13" ht="12" customHeight="1">
      <c r="A46" s="56"/>
      <c r="B46" s="3"/>
      <c r="C46" s="3" t="s">
        <v>22</v>
      </c>
      <c r="D46" s="5">
        <v>11</v>
      </c>
      <c r="E46" s="14" t="s">
        <v>32</v>
      </c>
      <c r="F46" s="7">
        <v>20000</v>
      </c>
      <c r="G46" s="7">
        <f t="shared" si="5"/>
        <v>220</v>
      </c>
      <c r="H46" s="8">
        <v>2.5</v>
      </c>
      <c r="I46" s="6" t="s">
        <v>25</v>
      </c>
      <c r="J46" s="11">
        <v>100</v>
      </c>
      <c r="K46" s="58"/>
      <c r="L46" s="74"/>
      <c r="M46" s="61"/>
    </row>
    <row r="47" spans="1:13" ht="12" customHeight="1">
      <c r="A47" s="56"/>
      <c r="B47" s="3"/>
      <c r="C47" s="3" t="s">
        <v>107</v>
      </c>
      <c r="D47" s="31">
        <v>29</v>
      </c>
      <c r="E47" s="6" t="s">
        <v>108</v>
      </c>
      <c r="F47" s="7">
        <v>11000</v>
      </c>
      <c r="G47" s="7">
        <f t="shared" si="5"/>
        <v>319</v>
      </c>
      <c r="H47" s="8">
        <v>7.3</v>
      </c>
      <c r="I47" s="6"/>
      <c r="J47" s="11"/>
      <c r="K47" s="58"/>
      <c r="L47" s="74"/>
      <c r="M47" s="61"/>
    </row>
    <row r="48" spans="1:13" ht="12" customHeight="1">
      <c r="A48" s="56"/>
      <c r="B48" s="3"/>
      <c r="C48" s="3" t="s">
        <v>35</v>
      </c>
      <c r="D48" s="5">
        <v>5</v>
      </c>
      <c r="E48" s="14" t="s">
        <v>23</v>
      </c>
      <c r="F48" s="7">
        <v>60000</v>
      </c>
      <c r="G48" s="7">
        <f t="shared" si="5"/>
        <v>300</v>
      </c>
      <c r="H48" s="19">
        <v>37.5</v>
      </c>
      <c r="I48" s="6"/>
      <c r="J48" s="11"/>
      <c r="K48" s="58"/>
      <c r="L48" s="74"/>
      <c r="M48" s="61"/>
    </row>
    <row r="49" spans="1:13" ht="12" customHeight="1">
      <c r="A49" s="56"/>
      <c r="B49" s="4"/>
      <c r="C49" s="4" t="s">
        <v>27</v>
      </c>
      <c r="D49" s="18"/>
      <c r="E49" s="18"/>
      <c r="F49" s="7"/>
      <c r="G49" s="7">
        <f>G51-G50-G48-G47-G46-G45-G44-G43-G42-G41-G40</f>
        <v>1883</v>
      </c>
      <c r="H49" s="19">
        <v>100</v>
      </c>
      <c r="I49" s="6"/>
      <c r="J49" s="11"/>
      <c r="K49" s="58"/>
      <c r="L49" s="74"/>
      <c r="M49" s="61"/>
    </row>
    <row r="50" spans="1:13" ht="12" customHeight="1">
      <c r="A50" s="56"/>
      <c r="B50" s="4"/>
      <c r="C50" s="20" t="s">
        <v>28</v>
      </c>
      <c r="D50" s="18"/>
      <c r="E50" s="18"/>
      <c r="F50" s="7">
        <v>1500</v>
      </c>
      <c r="G50" s="7">
        <f>F50</f>
        <v>1500</v>
      </c>
      <c r="H50" s="21"/>
      <c r="I50" s="6"/>
      <c r="J50" s="6"/>
      <c r="K50" s="72"/>
      <c r="L50" s="74"/>
      <c r="M50" s="73"/>
    </row>
    <row r="51" spans="1:13" ht="12" customHeight="1">
      <c r="A51" s="54"/>
      <c r="B51" s="23"/>
      <c r="C51" s="23"/>
      <c r="D51" s="23"/>
      <c r="E51" s="24"/>
      <c r="F51" s="25"/>
      <c r="G51" s="26">
        <f>24000-J51-K51-L51</f>
        <v>15300</v>
      </c>
      <c r="H51" s="27">
        <f>SUM(H40:H50)</f>
        <v>634.70000000000005</v>
      </c>
      <c r="I51" s="27"/>
      <c r="J51" s="28">
        <f>SUM(J40:J50)</f>
        <v>3700</v>
      </c>
      <c r="K51" s="28">
        <v>1200</v>
      </c>
      <c r="L51" s="29">
        <v>3800</v>
      </c>
      <c r="M51" s="30">
        <f>G51+J51+K51+L51</f>
        <v>24000</v>
      </c>
    </row>
    <row r="52" spans="1:13" ht="12" customHeight="1">
      <c r="A52" s="70" t="s">
        <v>109</v>
      </c>
      <c r="B52" s="3" t="s">
        <v>110</v>
      </c>
      <c r="C52" s="3" t="s">
        <v>111</v>
      </c>
      <c r="D52" s="6">
        <v>218</v>
      </c>
      <c r="E52" s="6" t="s">
        <v>112</v>
      </c>
      <c r="F52" s="7">
        <v>14000</v>
      </c>
      <c r="G52" s="7">
        <f>F52*D52/1000</f>
        <v>3052</v>
      </c>
      <c r="H52" s="19">
        <v>243.3</v>
      </c>
      <c r="I52" s="9" t="s">
        <v>18</v>
      </c>
      <c r="J52" s="10">
        <v>2500</v>
      </c>
      <c r="K52" s="58"/>
      <c r="L52" s="75" t="s">
        <v>113</v>
      </c>
      <c r="M52" s="60"/>
    </row>
    <row r="53" spans="1:13" ht="12" customHeight="1">
      <c r="A53" s="56"/>
      <c r="B53" s="3"/>
      <c r="C53" s="3" t="s">
        <v>19</v>
      </c>
      <c r="D53" s="6">
        <v>73</v>
      </c>
      <c r="E53" s="5" t="s">
        <v>114</v>
      </c>
      <c r="F53" s="7">
        <v>110000</v>
      </c>
      <c r="G53" s="7">
        <f>F53*D53/1000</f>
        <v>8030</v>
      </c>
      <c r="H53" s="19">
        <v>101.5</v>
      </c>
      <c r="I53" s="6"/>
      <c r="J53" s="11"/>
      <c r="K53" s="58"/>
      <c r="L53" s="76"/>
      <c r="M53" s="61"/>
    </row>
    <row r="54" spans="1:13" ht="12" customHeight="1">
      <c r="A54" s="56"/>
      <c r="B54" s="3"/>
      <c r="C54" s="3" t="s">
        <v>55</v>
      </c>
      <c r="D54" s="6">
        <v>9</v>
      </c>
      <c r="E54" s="48" t="s">
        <v>20</v>
      </c>
      <c r="F54" s="7">
        <v>15000</v>
      </c>
      <c r="G54" s="7">
        <f>F54*D54/1000</f>
        <v>135</v>
      </c>
      <c r="H54" s="19">
        <v>4</v>
      </c>
      <c r="I54" s="6" t="s">
        <v>21</v>
      </c>
      <c r="J54" s="11">
        <v>600</v>
      </c>
      <c r="K54" s="58"/>
      <c r="L54" s="76"/>
      <c r="M54" s="61"/>
    </row>
    <row r="55" spans="1:13" ht="12" customHeight="1">
      <c r="A55" s="56"/>
      <c r="B55" s="3"/>
      <c r="C55" s="3" t="s">
        <v>115</v>
      </c>
      <c r="D55" s="6">
        <v>17</v>
      </c>
      <c r="E55" s="48" t="s">
        <v>56</v>
      </c>
      <c r="F55" s="7">
        <v>20000</v>
      </c>
      <c r="G55" s="7">
        <f>F55*D55/1000</f>
        <v>340</v>
      </c>
      <c r="H55" s="19">
        <v>5</v>
      </c>
      <c r="I55" s="6"/>
      <c r="J55" s="11"/>
      <c r="K55" s="58"/>
      <c r="L55" s="76"/>
      <c r="M55" s="61"/>
    </row>
    <row r="56" spans="1:13" ht="12" customHeight="1">
      <c r="A56" s="56"/>
      <c r="B56" s="3"/>
      <c r="C56" s="3" t="s">
        <v>29</v>
      </c>
      <c r="D56" s="6">
        <v>6</v>
      </c>
      <c r="E56" s="48" t="s">
        <v>23</v>
      </c>
      <c r="F56" s="7">
        <v>20000</v>
      </c>
      <c r="G56" s="7">
        <f>F56*D56/1000</f>
        <v>120</v>
      </c>
      <c r="H56" s="19">
        <v>2.6</v>
      </c>
      <c r="I56" s="13" t="s">
        <v>24</v>
      </c>
      <c r="J56" s="11">
        <v>500</v>
      </c>
      <c r="K56" s="58"/>
      <c r="L56" s="76"/>
      <c r="M56" s="61"/>
    </row>
    <row r="57" spans="1:13" ht="12" customHeight="1">
      <c r="A57" s="56"/>
      <c r="B57" s="3"/>
      <c r="C57" s="4" t="s">
        <v>116</v>
      </c>
      <c r="D57" s="18"/>
      <c r="E57" s="18"/>
      <c r="F57" s="7"/>
      <c r="G57" s="7">
        <f>G59-G58-G56-G55-G54-G53-G52</f>
        <v>1823</v>
      </c>
      <c r="H57" s="19">
        <v>40</v>
      </c>
      <c r="I57" s="13"/>
      <c r="J57" s="11"/>
      <c r="K57" s="58"/>
      <c r="L57" s="76"/>
      <c r="M57" s="61"/>
    </row>
    <row r="58" spans="1:13" ht="12" customHeight="1">
      <c r="A58" s="56"/>
      <c r="B58" s="3"/>
      <c r="C58" s="20" t="s">
        <v>28</v>
      </c>
      <c r="D58" s="18"/>
      <c r="E58" s="18"/>
      <c r="F58" s="7">
        <v>1500</v>
      </c>
      <c r="G58" s="7">
        <f>F58</f>
        <v>1500</v>
      </c>
      <c r="H58" s="21"/>
      <c r="I58" s="6" t="s">
        <v>25</v>
      </c>
      <c r="J58" s="11">
        <v>100</v>
      </c>
      <c r="K58" s="58"/>
      <c r="L58" s="77"/>
      <c r="M58" s="61"/>
    </row>
    <row r="59" spans="1:13" ht="12" customHeight="1">
      <c r="A59" s="54"/>
      <c r="B59" s="23"/>
      <c r="C59" s="23"/>
      <c r="D59" s="23"/>
      <c r="E59" s="24"/>
      <c r="F59" s="25"/>
      <c r="G59" s="26">
        <f>24000-J59-K59-L59</f>
        <v>15000</v>
      </c>
      <c r="H59" s="27">
        <f>SUM(H52:H58)</f>
        <v>396.40000000000003</v>
      </c>
      <c r="I59" s="27"/>
      <c r="J59" s="28">
        <f>SUM(J52:J58)</f>
        <v>3700</v>
      </c>
      <c r="K59" s="28">
        <v>1200</v>
      </c>
      <c r="L59" s="29">
        <v>4100</v>
      </c>
      <c r="M59" s="30">
        <f>G59+J59+K59+L59</f>
        <v>24000</v>
      </c>
    </row>
    <row r="60" spans="1:13" ht="12" customHeight="1">
      <c r="A60" s="32" t="s">
        <v>36</v>
      </c>
      <c r="B60" s="33"/>
      <c r="C60" s="33"/>
      <c r="D60" s="34"/>
      <c r="E60" s="34"/>
      <c r="F60" s="35"/>
      <c r="G60" s="36"/>
      <c r="H60" s="36"/>
      <c r="I60" s="36"/>
      <c r="J60" s="36"/>
      <c r="K60" s="36"/>
      <c r="L60" s="36"/>
      <c r="M60" s="42"/>
    </row>
    <row r="61" spans="1:13" ht="12" customHeight="1">
      <c r="A61" s="37" t="s">
        <v>37</v>
      </c>
      <c r="B61" s="38" t="s">
        <v>38</v>
      </c>
      <c r="C61" s="38"/>
      <c r="D61" s="39"/>
      <c r="E61" s="34"/>
      <c r="F61" s="33"/>
      <c r="G61" s="40"/>
      <c r="H61" s="40"/>
      <c r="I61" s="40"/>
      <c r="J61" s="40"/>
      <c r="K61" s="40"/>
      <c r="L61" s="40"/>
      <c r="M61" s="40"/>
    </row>
    <row r="62" spans="1:13" ht="12" customHeight="1">
      <c r="A62" s="37" t="s">
        <v>39</v>
      </c>
      <c r="B62" s="38" t="s">
        <v>40</v>
      </c>
      <c r="C62" s="38"/>
      <c r="D62" s="39"/>
      <c r="E62" s="34"/>
      <c r="F62" s="33"/>
      <c r="G62" s="40"/>
      <c r="H62" s="40"/>
      <c r="I62" s="40"/>
      <c r="J62" s="40"/>
      <c r="K62" s="40"/>
      <c r="L62" s="40"/>
      <c r="M62" s="40"/>
    </row>
    <row r="63" spans="1:13" ht="12" customHeight="1">
      <c r="A63" s="43" t="s">
        <v>41</v>
      </c>
      <c r="B63" s="38" t="s">
        <v>42</v>
      </c>
      <c r="C63" s="38"/>
      <c r="D63" s="41"/>
      <c r="E63" s="41"/>
      <c r="F63" s="41"/>
      <c r="G63" s="40"/>
      <c r="H63" s="40"/>
      <c r="I63" s="40"/>
      <c r="J63" s="40"/>
      <c r="K63" s="40"/>
      <c r="L63" s="40"/>
      <c r="M63" s="40"/>
    </row>
    <row r="64" spans="1:13" ht="12" customHeight="1">
      <c r="A64" s="41"/>
      <c r="B64" s="38" t="s">
        <v>43</v>
      </c>
      <c r="C64" s="38"/>
      <c r="D64" s="41"/>
      <c r="E64" s="41"/>
      <c r="F64" s="41"/>
      <c r="G64" s="41"/>
      <c r="H64" s="41"/>
      <c r="I64" s="41"/>
      <c r="J64" s="41"/>
      <c r="K64" s="41"/>
    </row>
    <row r="65" spans="1:13" ht="12" customHeight="1">
      <c r="A65" s="41"/>
      <c r="B65" s="38" t="s">
        <v>44</v>
      </c>
      <c r="C65" s="38"/>
      <c r="D65" s="41"/>
      <c r="E65" s="41"/>
      <c r="F65" s="41"/>
      <c r="G65" s="41"/>
      <c r="H65" s="41"/>
      <c r="I65" s="41"/>
      <c r="J65" s="41"/>
      <c r="K65" s="41"/>
    </row>
    <row r="66" spans="1:13" ht="12" customHeight="1">
      <c r="A66" s="44" t="s">
        <v>45</v>
      </c>
      <c r="B66" s="38" t="s">
        <v>46</v>
      </c>
      <c r="C66" s="38"/>
      <c r="D66" s="41"/>
      <c r="E66" s="41"/>
      <c r="F66" s="41"/>
      <c r="G66" s="41"/>
      <c r="H66" s="41"/>
      <c r="I66" s="41"/>
      <c r="J66" s="41"/>
      <c r="K66" s="41"/>
    </row>
    <row r="67" spans="1:13" ht="12" customHeight="1">
      <c r="A67" s="41"/>
      <c r="B67" s="38" t="s">
        <v>47</v>
      </c>
      <c r="C67" s="38"/>
      <c r="D67" s="41"/>
      <c r="E67" s="41"/>
      <c r="F67" s="41"/>
    </row>
    <row r="68" spans="1:13" ht="15.75" customHeight="1">
      <c r="A68" s="44" t="s">
        <v>48</v>
      </c>
      <c r="B68" s="38" t="s">
        <v>49</v>
      </c>
      <c r="C68" s="38"/>
      <c r="D68" s="45"/>
      <c r="E68" s="45"/>
      <c r="F68" s="45"/>
    </row>
    <row r="69" spans="1:13" ht="15.75" customHeight="1">
      <c r="A69" s="46" t="s">
        <v>50</v>
      </c>
      <c r="B69" s="38" t="s">
        <v>51</v>
      </c>
    </row>
    <row r="70" spans="1:13" ht="12.75" customHeight="1">
      <c r="A70" s="37" t="s">
        <v>37</v>
      </c>
      <c r="B70" s="38" t="s">
        <v>38</v>
      </c>
      <c r="C70" s="38"/>
      <c r="D70" s="39"/>
      <c r="E70" s="34"/>
      <c r="F70" s="33"/>
      <c r="G70" s="40"/>
      <c r="H70" s="40"/>
      <c r="I70" s="40"/>
      <c r="J70" s="40"/>
      <c r="K70" s="40"/>
      <c r="L70" s="40"/>
      <c r="M70" s="40"/>
    </row>
    <row r="71" spans="1:13" ht="15">
      <c r="A71" s="37" t="s">
        <v>39</v>
      </c>
      <c r="B71" s="38" t="s">
        <v>40</v>
      </c>
      <c r="C71" s="38"/>
      <c r="D71" s="39"/>
      <c r="E71" s="34"/>
      <c r="F71" s="33"/>
      <c r="G71" s="40"/>
      <c r="H71" s="40"/>
      <c r="I71" s="40"/>
      <c r="J71" s="40"/>
      <c r="K71" s="40"/>
      <c r="L71" s="40"/>
      <c r="M71" s="40"/>
    </row>
    <row r="72" spans="1:13" ht="15">
      <c r="A72" s="43" t="s">
        <v>41</v>
      </c>
      <c r="B72" s="38" t="s">
        <v>42</v>
      </c>
      <c r="C72" s="38"/>
      <c r="D72" s="41"/>
      <c r="E72" s="41"/>
      <c r="F72" s="41"/>
      <c r="G72" s="40"/>
      <c r="H72" s="40"/>
      <c r="I72" s="40"/>
      <c r="J72" s="40"/>
      <c r="K72" s="40"/>
      <c r="L72" s="40"/>
      <c r="M72" s="40"/>
    </row>
    <row r="73" spans="1:13" ht="13.5">
      <c r="A73" s="41"/>
      <c r="B73" s="38" t="s">
        <v>43</v>
      </c>
      <c r="C73" s="38"/>
      <c r="D73" s="41"/>
      <c r="E73" s="41"/>
      <c r="F73" s="41"/>
      <c r="G73" s="41"/>
      <c r="H73" s="41"/>
      <c r="I73" s="41"/>
      <c r="J73" s="41"/>
      <c r="K73" s="41"/>
    </row>
    <row r="74" spans="1:13" ht="13.5">
      <c r="A74" s="41"/>
      <c r="B74" s="38" t="s">
        <v>44</v>
      </c>
      <c r="C74" s="38"/>
      <c r="D74" s="41"/>
      <c r="E74" s="41"/>
      <c r="F74" s="41"/>
      <c r="G74" s="41"/>
      <c r="H74" s="41"/>
      <c r="I74" s="41"/>
      <c r="J74" s="41"/>
      <c r="K74" s="41"/>
    </row>
    <row r="75" spans="1:13" ht="13.5">
      <c r="A75" s="44" t="s">
        <v>45</v>
      </c>
      <c r="B75" s="38" t="s">
        <v>46</v>
      </c>
      <c r="C75" s="38"/>
      <c r="D75" s="41"/>
      <c r="E75" s="41"/>
      <c r="F75" s="41"/>
      <c r="G75" s="41"/>
      <c r="H75" s="41"/>
      <c r="I75" s="41"/>
      <c r="J75" s="41"/>
      <c r="K75" s="41"/>
    </row>
    <row r="76" spans="1:13" ht="13.5">
      <c r="A76" s="41"/>
      <c r="B76" s="38" t="s">
        <v>47</v>
      </c>
      <c r="C76" s="38"/>
      <c r="D76" s="41"/>
      <c r="E76" s="41"/>
      <c r="F76" s="41"/>
    </row>
    <row r="77" spans="1:13" ht="13.5">
      <c r="A77" s="44" t="s">
        <v>48</v>
      </c>
      <c r="B77" s="38" t="s">
        <v>49</v>
      </c>
      <c r="C77" s="38"/>
      <c r="D77" s="45"/>
      <c r="E77" s="45"/>
      <c r="F77" s="45"/>
    </row>
    <row r="78" spans="1:13" ht="13.5">
      <c r="A78" s="46" t="s">
        <v>50</v>
      </c>
      <c r="B78" s="38" t="s">
        <v>51</v>
      </c>
    </row>
    <row r="79" spans="1:13" ht="13.5">
      <c r="A79" s="46"/>
      <c r="B79" s="38"/>
    </row>
  </sheetData>
  <mergeCells count="33">
    <mergeCell ref="A19:A31"/>
    <mergeCell ref="K19:K30"/>
    <mergeCell ref="L19:L30"/>
    <mergeCell ref="M19:M30"/>
    <mergeCell ref="A32:A39"/>
    <mergeCell ref="K32:K38"/>
    <mergeCell ref="L32:L38"/>
    <mergeCell ref="M32:M38"/>
    <mergeCell ref="A40:A51"/>
    <mergeCell ref="K40:K50"/>
    <mergeCell ref="L40:L50"/>
    <mergeCell ref="M40:M50"/>
    <mergeCell ref="A52:A59"/>
    <mergeCell ref="K52:K58"/>
    <mergeCell ref="L52:L58"/>
    <mergeCell ref="M52:M58"/>
    <mergeCell ref="A1:C1"/>
    <mergeCell ref="D1:M1"/>
    <mergeCell ref="A3:L3"/>
    <mergeCell ref="A4:M4"/>
    <mergeCell ref="A5:H5"/>
    <mergeCell ref="J6:J7"/>
    <mergeCell ref="K6:K7"/>
    <mergeCell ref="L6:L7"/>
    <mergeCell ref="M6:M7"/>
    <mergeCell ref="A6:A7"/>
    <mergeCell ref="B6:B7"/>
    <mergeCell ref="C6:H6"/>
    <mergeCell ref="I6:I7"/>
    <mergeCell ref="A8:A18"/>
    <mergeCell ref="K8:K17"/>
    <mergeCell ref="L8:L17"/>
    <mergeCell ref="M8:M17"/>
  </mergeCells>
  <pageMargins left="0.24" right="0.2" top="0.21" bottom="0.2" header="0.2" footer="0.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16.04 đến 20.04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2018-03-03T09:40:34Z</dcterms:created>
  <dcterms:modified xsi:type="dcterms:W3CDTF">2018-04-15T11:36:59Z</dcterms:modified>
</cp:coreProperties>
</file>